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9" i="1" l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9" i="1"/>
  <c r="E39" i="1" l="1"/>
  <c r="E37" i="1"/>
  <c r="D39" i="1"/>
  <c r="B39" i="1"/>
  <c r="B9" i="1" l="1"/>
  <c r="C9" i="1" s="1"/>
  <c r="E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10" i="1" l="1"/>
  <c r="B11" i="1" l="1"/>
  <c r="C10" i="1"/>
  <c r="E10" i="1" s="1"/>
  <c r="C11" i="1" l="1"/>
  <c r="E11" i="1" s="1"/>
  <c r="B12" i="1"/>
  <c r="B13" i="1" l="1"/>
  <c r="C12" i="1"/>
  <c r="E12" i="1" s="1"/>
  <c r="C13" i="1" l="1"/>
  <c r="E13" i="1" s="1"/>
  <c r="B14" i="1"/>
  <c r="B15" i="1" l="1"/>
  <c r="C14" i="1"/>
  <c r="E14" i="1" s="1"/>
  <c r="C15" i="1" l="1"/>
  <c r="E15" i="1" s="1"/>
  <c r="B16" i="1"/>
  <c r="B17" i="1" l="1"/>
  <c r="C16" i="1"/>
  <c r="E16" i="1" s="1"/>
  <c r="C17" i="1" l="1"/>
  <c r="E17" i="1" s="1"/>
  <c r="B18" i="1"/>
  <c r="B19" i="1" l="1"/>
  <c r="C18" i="1"/>
  <c r="E18" i="1" s="1"/>
  <c r="C19" i="1" l="1"/>
  <c r="E19" i="1" s="1"/>
  <c r="B20" i="1"/>
  <c r="B21" i="1" l="1"/>
  <c r="C20" i="1"/>
  <c r="E20" i="1" s="1"/>
  <c r="C21" i="1" l="1"/>
  <c r="E21" i="1" s="1"/>
  <c r="B22" i="1"/>
  <c r="B23" i="1" l="1"/>
  <c r="C22" i="1"/>
  <c r="E22" i="1" s="1"/>
  <c r="C23" i="1" l="1"/>
  <c r="E23" i="1" s="1"/>
  <c r="B24" i="1"/>
  <c r="B25" i="1" l="1"/>
  <c r="C24" i="1"/>
  <c r="E24" i="1" s="1"/>
  <c r="C25" i="1" l="1"/>
  <c r="E25" i="1" s="1"/>
  <c r="B26" i="1"/>
  <c r="B27" i="1" l="1"/>
  <c r="C26" i="1"/>
  <c r="E26" i="1" s="1"/>
  <c r="C27" i="1" l="1"/>
  <c r="E27" i="1" s="1"/>
  <c r="B28" i="1"/>
  <c r="B29" i="1" l="1"/>
  <c r="C28" i="1"/>
  <c r="E28" i="1" s="1"/>
  <c r="C29" i="1" l="1"/>
  <c r="E29" i="1" s="1"/>
  <c r="B30" i="1"/>
  <c r="B31" i="1" l="1"/>
  <c r="C30" i="1"/>
  <c r="E30" i="1" s="1"/>
  <c r="C31" i="1" l="1"/>
  <c r="E31" i="1" s="1"/>
  <c r="B32" i="1"/>
  <c r="B33" i="1" l="1"/>
  <c r="C32" i="1"/>
  <c r="E32" i="1" s="1"/>
  <c r="C33" i="1" l="1"/>
  <c r="E33" i="1" s="1"/>
  <c r="B34" i="1"/>
  <c r="B35" i="1" l="1"/>
  <c r="C34" i="1"/>
  <c r="E34" i="1" s="1"/>
  <c r="C35" i="1" l="1"/>
  <c r="E35" i="1" s="1"/>
  <c r="B36" i="1"/>
  <c r="B37" i="1" l="1"/>
  <c r="C36" i="1"/>
  <c r="E36" i="1" s="1"/>
  <c r="C37" i="1" l="1"/>
  <c r="D37" i="1"/>
</calcChain>
</file>

<file path=xl/sharedStrings.xml><?xml version="1.0" encoding="utf-8"?>
<sst xmlns="http://schemas.openxmlformats.org/spreadsheetml/2006/main" count="20" uniqueCount="19">
  <si>
    <t>Problem 4</t>
  </si>
  <si>
    <t xml:space="preserve">  On a 100 ounce Gold Contract Beginning on February 15, 2012</t>
  </si>
  <si>
    <t xml:space="preserve">               Marking to Market a Futures and Forward Position</t>
  </si>
  <si>
    <t xml:space="preserve">Date </t>
  </si>
  <si>
    <t xml:space="preserve">Spot Price of </t>
  </si>
  <si>
    <t>Gold</t>
  </si>
  <si>
    <t xml:space="preserve">Futures Contract </t>
  </si>
  <si>
    <t>Price</t>
  </si>
  <si>
    <t xml:space="preserve">Forward </t>
  </si>
  <si>
    <t>Account Value</t>
  </si>
  <si>
    <t xml:space="preserve">Futures </t>
  </si>
  <si>
    <t xml:space="preserve">1 Contract = </t>
  </si>
  <si>
    <t>ounces</t>
  </si>
  <si>
    <t>Long One Contract</t>
  </si>
  <si>
    <t xml:space="preserve"> </t>
  </si>
  <si>
    <t>Net Gain</t>
  </si>
  <si>
    <t xml:space="preserve">Margin </t>
  </si>
  <si>
    <t>Account</t>
  </si>
  <si>
    <t>Less Initial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</si>
</sst>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33" workbookViewId="0">
      <selection activeCell="F40" sqref="F40"/>
    </sheetView>
  </sheetViews>
  <sheetFormatPr defaultRowHeight="15" x14ac:dyDescent="0.25"/>
  <cols>
    <col min="1" max="1" width="9.7109375" bestFit="1" customWidth="1"/>
    <col min="2" max="2" width="13.7109375" customWidth="1"/>
    <col min="3" max="3" width="16.5703125" customWidth="1"/>
    <col min="4" max="4" width="15.7109375" customWidth="1"/>
    <col min="5" max="5" width="15.28515625" customWidth="1"/>
    <col min="6" max="6" width="10.85546875" bestFit="1" customWidth="1"/>
  </cols>
  <sheetData>
    <row r="1" spans="1:7" x14ac:dyDescent="0.25">
      <c r="A1" t="s">
        <v>0</v>
      </c>
    </row>
    <row r="2" spans="1:7" x14ac:dyDescent="0.25">
      <c r="C2" t="s">
        <v>2</v>
      </c>
    </row>
    <row r="3" spans="1:7" x14ac:dyDescent="0.25">
      <c r="C3" t="s">
        <v>1</v>
      </c>
    </row>
    <row r="4" spans="1:7" x14ac:dyDescent="0.25">
      <c r="A4" t="s">
        <v>11</v>
      </c>
      <c r="C4">
        <v>100</v>
      </c>
      <c r="D4" t="s">
        <v>12</v>
      </c>
    </row>
    <row r="5" spans="1:7" x14ac:dyDescent="0.25">
      <c r="A5" t="s">
        <v>13</v>
      </c>
    </row>
    <row r="6" spans="1:7" x14ac:dyDescent="0.25">
      <c r="B6" s="2" t="s">
        <v>4</v>
      </c>
      <c r="C6" s="2" t="s">
        <v>6</v>
      </c>
      <c r="D6" s="2" t="s">
        <v>8</v>
      </c>
      <c r="E6" s="2" t="s">
        <v>10</v>
      </c>
      <c r="F6" s="2" t="s">
        <v>16</v>
      </c>
    </row>
    <row r="7" spans="1:7" x14ac:dyDescent="0.25">
      <c r="A7" t="s">
        <v>3</v>
      </c>
      <c r="B7" s="2" t="s">
        <v>5</v>
      </c>
      <c r="C7" s="2" t="s">
        <v>7</v>
      </c>
      <c r="D7" s="2" t="s">
        <v>9</v>
      </c>
      <c r="E7" s="2" t="s">
        <v>9</v>
      </c>
      <c r="F7" s="2" t="s">
        <v>17</v>
      </c>
    </row>
    <row r="8" spans="1:7" x14ac:dyDescent="0.25">
      <c r="A8" s="1">
        <v>40954</v>
      </c>
      <c r="B8" s="3">
        <v>1740</v>
      </c>
      <c r="C8" s="3">
        <v>1740</v>
      </c>
      <c r="D8" s="3">
        <v>0</v>
      </c>
      <c r="E8" s="3">
        <v>0</v>
      </c>
      <c r="F8" s="3">
        <v>6000</v>
      </c>
      <c r="G8" s="3"/>
    </row>
    <row r="9" spans="1:7" x14ac:dyDescent="0.25">
      <c r="A9" s="1">
        <f>+A8+1</f>
        <v>40955</v>
      </c>
      <c r="B9" s="3">
        <f>+B8+55</f>
        <v>1795</v>
      </c>
      <c r="C9" s="3">
        <f>+B9+5</f>
        <v>1800</v>
      </c>
      <c r="D9" s="3">
        <v>0</v>
      </c>
      <c r="E9" s="3">
        <f t="shared" ref="E9:E36" si="0">+(C9-C8)*$C$4</f>
        <v>6000</v>
      </c>
      <c r="F9" s="3">
        <f>+F8+E9</f>
        <v>12000</v>
      </c>
      <c r="G9" s="3"/>
    </row>
    <row r="10" spans="1:7" x14ac:dyDescent="0.25">
      <c r="A10" s="1">
        <f>+A9+1</f>
        <v>40956</v>
      </c>
      <c r="B10" s="3">
        <f>+B9-33</f>
        <v>1762</v>
      </c>
      <c r="C10" s="3">
        <f t="shared" ref="C10:C29" si="1">+B10+5</f>
        <v>1767</v>
      </c>
      <c r="D10" s="3">
        <v>0</v>
      </c>
      <c r="E10" s="3">
        <f t="shared" si="0"/>
        <v>-3300</v>
      </c>
      <c r="F10" s="3">
        <f t="shared" ref="F10:F37" si="2">+F9+E10</f>
        <v>8700</v>
      </c>
      <c r="G10" s="3"/>
    </row>
    <row r="11" spans="1:7" x14ac:dyDescent="0.25">
      <c r="A11" s="1">
        <f t="shared" ref="A11:A37" si="3">+A10+1</f>
        <v>40957</v>
      </c>
      <c r="B11" s="3">
        <f>+B10-35</f>
        <v>1727</v>
      </c>
      <c r="C11" s="3">
        <f t="shared" si="1"/>
        <v>1732</v>
      </c>
      <c r="D11" s="3">
        <v>0</v>
      </c>
      <c r="E11" s="3">
        <f t="shared" si="0"/>
        <v>-3500</v>
      </c>
      <c r="F11" s="3">
        <f t="shared" si="2"/>
        <v>5200</v>
      </c>
      <c r="G11" s="3"/>
    </row>
    <row r="12" spans="1:7" x14ac:dyDescent="0.25">
      <c r="A12" s="1">
        <f t="shared" si="3"/>
        <v>40958</v>
      </c>
      <c r="B12" s="3">
        <f>+B11-75</f>
        <v>1652</v>
      </c>
      <c r="C12" s="3">
        <f t="shared" si="1"/>
        <v>1657</v>
      </c>
      <c r="D12" s="3">
        <v>0</v>
      </c>
      <c r="E12" s="3">
        <f t="shared" si="0"/>
        <v>-7500</v>
      </c>
      <c r="F12" s="3">
        <f t="shared" si="2"/>
        <v>-2300</v>
      </c>
      <c r="G12" s="3"/>
    </row>
    <row r="13" spans="1:7" x14ac:dyDescent="0.25">
      <c r="A13" s="1">
        <f t="shared" si="3"/>
        <v>40959</v>
      </c>
      <c r="B13" s="3">
        <f>+B12+42</f>
        <v>1694</v>
      </c>
      <c r="C13" s="3">
        <f t="shared" si="1"/>
        <v>1699</v>
      </c>
      <c r="D13" s="3">
        <v>0</v>
      </c>
      <c r="E13" s="3">
        <f t="shared" si="0"/>
        <v>4200</v>
      </c>
      <c r="F13" s="3">
        <f t="shared" si="2"/>
        <v>1900</v>
      </c>
      <c r="G13" s="3"/>
    </row>
    <row r="14" spans="1:7" x14ac:dyDescent="0.25">
      <c r="A14" s="1">
        <f t="shared" si="3"/>
        <v>40960</v>
      </c>
      <c r="B14" s="3">
        <f>+B13+60</f>
        <v>1754</v>
      </c>
      <c r="C14" s="3">
        <f t="shared" si="1"/>
        <v>1759</v>
      </c>
      <c r="D14" s="3">
        <v>0</v>
      </c>
      <c r="E14" s="3">
        <f t="shared" si="0"/>
        <v>6000</v>
      </c>
      <c r="F14" s="3">
        <f t="shared" si="2"/>
        <v>7900</v>
      </c>
      <c r="G14" s="3"/>
    </row>
    <row r="15" spans="1:7" x14ac:dyDescent="0.25">
      <c r="A15" s="1">
        <f t="shared" si="3"/>
        <v>40961</v>
      </c>
      <c r="B15" s="3">
        <f>+B14-100</f>
        <v>1654</v>
      </c>
      <c r="C15" s="3">
        <f t="shared" si="1"/>
        <v>1659</v>
      </c>
      <c r="D15" s="3">
        <v>0</v>
      </c>
      <c r="E15" s="3">
        <f t="shared" si="0"/>
        <v>-10000</v>
      </c>
      <c r="F15" s="3">
        <f t="shared" si="2"/>
        <v>-2100</v>
      </c>
      <c r="G15" s="3"/>
    </row>
    <row r="16" spans="1:7" x14ac:dyDescent="0.25">
      <c r="A16" s="1">
        <f t="shared" si="3"/>
        <v>40962</v>
      </c>
      <c r="B16" s="3">
        <f>+B15-21</f>
        <v>1633</v>
      </c>
      <c r="C16" s="3">
        <f t="shared" si="1"/>
        <v>1638</v>
      </c>
      <c r="D16" s="3">
        <v>0</v>
      </c>
      <c r="E16" s="3">
        <f t="shared" si="0"/>
        <v>-2100</v>
      </c>
      <c r="F16" s="3">
        <f t="shared" si="2"/>
        <v>-4200</v>
      </c>
      <c r="G16" s="3"/>
    </row>
    <row r="17" spans="1:7" x14ac:dyDescent="0.25">
      <c r="A17" s="1">
        <f t="shared" si="3"/>
        <v>40963</v>
      </c>
      <c r="B17" s="3">
        <f>+B16-61</f>
        <v>1572</v>
      </c>
      <c r="C17" s="3">
        <f t="shared" si="1"/>
        <v>1577</v>
      </c>
      <c r="D17" s="3">
        <v>0</v>
      </c>
      <c r="E17" s="3">
        <f t="shared" si="0"/>
        <v>-6100</v>
      </c>
      <c r="F17" s="3">
        <f t="shared" si="2"/>
        <v>-10300</v>
      </c>
      <c r="G17" s="3"/>
    </row>
    <row r="18" spans="1:7" x14ac:dyDescent="0.25">
      <c r="A18" s="1">
        <f t="shared" si="3"/>
        <v>40964</v>
      </c>
      <c r="B18" s="3">
        <f>+B17+35</f>
        <v>1607</v>
      </c>
      <c r="C18" s="3">
        <f t="shared" si="1"/>
        <v>1612</v>
      </c>
      <c r="D18" s="3">
        <v>0</v>
      </c>
      <c r="E18" s="3">
        <f t="shared" si="0"/>
        <v>3500</v>
      </c>
      <c r="F18" s="3">
        <f t="shared" si="2"/>
        <v>-6800</v>
      </c>
      <c r="G18" s="3"/>
    </row>
    <row r="19" spans="1:7" x14ac:dyDescent="0.25">
      <c r="A19" s="1">
        <f t="shared" si="3"/>
        <v>40965</v>
      </c>
      <c r="B19" s="3">
        <f>+B18-10</f>
        <v>1597</v>
      </c>
      <c r="C19" s="3">
        <f t="shared" si="1"/>
        <v>1602</v>
      </c>
      <c r="D19" s="3">
        <v>0</v>
      </c>
      <c r="E19" s="3">
        <f t="shared" si="0"/>
        <v>-1000</v>
      </c>
      <c r="F19" s="3">
        <f t="shared" si="2"/>
        <v>-7800</v>
      </c>
      <c r="G19" s="3"/>
    </row>
    <row r="20" spans="1:7" x14ac:dyDescent="0.25">
      <c r="A20" s="1">
        <f t="shared" si="3"/>
        <v>40966</v>
      </c>
      <c r="B20" s="3">
        <f>+B19+100</f>
        <v>1697</v>
      </c>
      <c r="C20" s="3">
        <f t="shared" si="1"/>
        <v>1702</v>
      </c>
      <c r="D20" s="3">
        <v>0</v>
      </c>
      <c r="E20" s="3">
        <f t="shared" si="0"/>
        <v>10000</v>
      </c>
      <c r="F20" s="3">
        <f t="shared" si="2"/>
        <v>2200</v>
      </c>
      <c r="G20" s="3"/>
    </row>
    <row r="21" spans="1:7" x14ac:dyDescent="0.25">
      <c r="A21" s="1">
        <f t="shared" si="3"/>
        <v>40967</v>
      </c>
      <c r="B21" s="3">
        <f>+B20+38</f>
        <v>1735</v>
      </c>
      <c r="C21" s="3">
        <f t="shared" si="1"/>
        <v>1740</v>
      </c>
      <c r="D21" s="3">
        <v>0</v>
      </c>
      <c r="E21" s="3">
        <f t="shared" si="0"/>
        <v>3800</v>
      </c>
      <c r="F21" s="3">
        <f t="shared" si="2"/>
        <v>6000</v>
      </c>
      <c r="G21" s="3"/>
    </row>
    <row r="22" spans="1:7" x14ac:dyDescent="0.25">
      <c r="A22" s="1">
        <f t="shared" si="3"/>
        <v>40968</v>
      </c>
      <c r="B22" s="3">
        <f>+B21+14</f>
        <v>1749</v>
      </c>
      <c r="C22" s="3">
        <f t="shared" si="1"/>
        <v>1754</v>
      </c>
      <c r="D22" s="3">
        <v>0</v>
      </c>
      <c r="E22" s="3">
        <f t="shared" si="0"/>
        <v>1400</v>
      </c>
      <c r="F22" s="3">
        <f t="shared" si="2"/>
        <v>7400</v>
      </c>
      <c r="G22" s="3"/>
    </row>
    <row r="23" spans="1:7" x14ac:dyDescent="0.25">
      <c r="A23" s="1">
        <f t="shared" si="3"/>
        <v>40969</v>
      </c>
      <c r="B23" s="3">
        <f>+B22+35</f>
        <v>1784</v>
      </c>
      <c r="C23" s="3">
        <f t="shared" si="1"/>
        <v>1789</v>
      </c>
      <c r="D23" s="3">
        <v>0</v>
      </c>
      <c r="E23" s="3">
        <f t="shared" si="0"/>
        <v>3500</v>
      </c>
      <c r="F23" s="3">
        <f t="shared" si="2"/>
        <v>10900</v>
      </c>
      <c r="G23" s="3"/>
    </row>
    <row r="24" spans="1:7" x14ac:dyDescent="0.25">
      <c r="A24" s="1">
        <f t="shared" si="3"/>
        <v>40970</v>
      </c>
      <c r="B24" s="3">
        <f>+B23-55</f>
        <v>1729</v>
      </c>
      <c r="C24" s="3">
        <f t="shared" si="1"/>
        <v>1734</v>
      </c>
      <c r="D24" s="3">
        <v>0</v>
      </c>
      <c r="E24" s="3">
        <f t="shared" si="0"/>
        <v>-5500</v>
      </c>
      <c r="F24" s="3">
        <f t="shared" si="2"/>
        <v>5400</v>
      </c>
      <c r="G24" s="3"/>
    </row>
    <row r="25" spans="1:7" x14ac:dyDescent="0.25">
      <c r="A25" s="1">
        <f t="shared" si="3"/>
        <v>40971</v>
      </c>
      <c r="B25" s="3">
        <f>+B24+32</f>
        <v>1761</v>
      </c>
      <c r="C25" s="3">
        <f t="shared" si="1"/>
        <v>1766</v>
      </c>
      <c r="D25" s="3">
        <v>0</v>
      </c>
      <c r="E25" s="3">
        <f t="shared" si="0"/>
        <v>3200</v>
      </c>
      <c r="F25" s="3">
        <f t="shared" si="2"/>
        <v>8600</v>
      </c>
      <c r="G25" s="3"/>
    </row>
    <row r="26" spans="1:7" x14ac:dyDescent="0.25">
      <c r="A26" s="1">
        <f t="shared" si="3"/>
        <v>40972</v>
      </c>
      <c r="B26" s="3">
        <f>+B25-34</f>
        <v>1727</v>
      </c>
      <c r="C26" s="3">
        <f t="shared" si="1"/>
        <v>1732</v>
      </c>
      <c r="D26" s="3">
        <v>0</v>
      </c>
      <c r="E26" s="3">
        <f t="shared" si="0"/>
        <v>-3400</v>
      </c>
      <c r="F26" s="3">
        <f t="shared" si="2"/>
        <v>5200</v>
      </c>
      <c r="G26" s="3"/>
    </row>
    <row r="27" spans="1:7" x14ac:dyDescent="0.25">
      <c r="A27" s="1">
        <f t="shared" si="3"/>
        <v>40973</v>
      </c>
      <c r="B27" s="3">
        <f>+B26-12</f>
        <v>1715</v>
      </c>
      <c r="C27" s="3">
        <f t="shared" si="1"/>
        <v>1720</v>
      </c>
      <c r="D27" s="3">
        <v>0</v>
      </c>
      <c r="E27" s="3">
        <f t="shared" si="0"/>
        <v>-1200</v>
      </c>
      <c r="F27" s="3">
        <f t="shared" si="2"/>
        <v>4000</v>
      </c>
      <c r="G27" s="3"/>
    </row>
    <row r="28" spans="1:7" x14ac:dyDescent="0.25">
      <c r="A28" s="1">
        <f t="shared" si="3"/>
        <v>40974</v>
      </c>
      <c r="B28" s="3">
        <f>+B27-32</f>
        <v>1683</v>
      </c>
      <c r="C28" s="3">
        <f t="shared" si="1"/>
        <v>1688</v>
      </c>
      <c r="D28" s="3">
        <v>0</v>
      </c>
      <c r="E28" s="3">
        <f t="shared" si="0"/>
        <v>-3200</v>
      </c>
      <c r="F28" s="3">
        <f t="shared" si="2"/>
        <v>800</v>
      </c>
      <c r="G28" s="3"/>
    </row>
    <row r="29" spans="1:7" x14ac:dyDescent="0.25">
      <c r="A29" s="1">
        <f t="shared" si="3"/>
        <v>40975</v>
      </c>
      <c r="B29" s="3">
        <f>+B28+35</f>
        <v>1718</v>
      </c>
      <c r="C29" s="3">
        <f t="shared" si="1"/>
        <v>1723</v>
      </c>
      <c r="D29" s="3">
        <v>0</v>
      </c>
      <c r="E29" s="3">
        <f t="shared" si="0"/>
        <v>3500</v>
      </c>
      <c r="F29" s="3">
        <f t="shared" si="2"/>
        <v>4300</v>
      </c>
      <c r="G29" s="3"/>
    </row>
    <row r="30" spans="1:7" x14ac:dyDescent="0.25">
      <c r="A30" s="1">
        <f t="shared" si="3"/>
        <v>40976</v>
      </c>
      <c r="B30" s="3">
        <f>+B29+45</f>
        <v>1763</v>
      </c>
      <c r="C30" s="3">
        <f>+B30+2</f>
        <v>1765</v>
      </c>
      <c r="D30" s="3">
        <v>0</v>
      </c>
      <c r="E30" s="3">
        <f t="shared" si="0"/>
        <v>4200</v>
      </c>
      <c r="F30" s="3">
        <f t="shared" si="2"/>
        <v>8500</v>
      </c>
      <c r="G30" s="3"/>
    </row>
    <row r="31" spans="1:7" x14ac:dyDescent="0.25">
      <c r="A31" s="1">
        <f t="shared" si="3"/>
        <v>40977</v>
      </c>
      <c r="B31" s="3">
        <f>+B30+47</f>
        <v>1810</v>
      </c>
      <c r="C31" s="3">
        <f t="shared" ref="C31:C35" si="4">+B31+2</f>
        <v>1812</v>
      </c>
      <c r="D31" s="3">
        <v>0</v>
      </c>
      <c r="E31" s="3">
        <f t="shared" si="0"/>
        <v>4700</v>
      </c>
      <c r="F31" s="3">
        <f t="shared" si="2"/>
        <v>13200</v>
      </c>
      <c r="G31" s="3"/>
    </row>
    <row r="32" spans="1:7" x14ac:dyDescent="0.25">
      <c r="A32" s="1">
        <f t="shared" si="3"/>
        <v>40978</v>
      </c>
      <c r="B32" s="3">
        <f>+B31-39</f>
        <v>1771</v>
      </c>
      <c r="C32" s="3">
        <f t="shared" si="4"/>
        <v>1773</v>
      </c>
      <c r="D32" s="3">
        <v>0</v>
      </c>
      <c r="E32" s="3">
        <f t="shared" si="0"/>
        <v>-3900</v>
      </c>
      <c r="F32" s="3">
        <f t="shared" si="2"/>
        <v>9300</v>
      </c>
      <c r="G32" s="3"/>
    </row>
    <row r="33" spans="1:7" x14ac:dyDescent="0.25">
      <c r="A33" s="1">
        <f t="shared" si="3"/>
        <v>40979</v>
      </c>
      <c r="B33" s="3">
        <f>+B32+82</f>
        <v>1853</v>
      </c>
      <c r="C33" s="3">
        <f t="shared" si="4"/>
        <v>1855</v>
      </c>
      <c r="D33" s="3">
        <v>0</v>
      </c>
      <c r="E33" s="3">
        <f t="shared" si="0"/>
        <v>8200</v>
      </c>
      <c r="F33" s="3">
        <f t="shared" si="2"/>
        <v>17500</v>
      </c>
      <c r="G33" s="3"/>
    </row>
    <row r="34" spans="1:7" x14ac:dyDescent="0.25">
      <c r="A34" s="1">
        <f t="shared" si="3"/>
        <v>40980</v>
      </c>
      <c r="B34" s="3">
        <f>+B33+42</f>
        <v>1895</v>
      </c>
      <c r="C34" s="3">
        <f t="shared" si="4"/>
        <v>1897</v>
      </c>
      <c r="D34" s="3">
        <v>0</v>
      </c>
      <c r="E34" s="3">
        <f t="shared" si="0"/>
        <v>4200</v>
      </c>
      <c r="F34" s="3">
        <f t="shared" si="2"/>
        <v>21700</v>
      </c>
      <c r="G34" s="3"/>
    </row>
    <row r="35" spans="1:7" x14ac:dyDescent="0.25">
      <c r="A35" s="1">
        <f t="shared" si="3"/>
        <v>40981</v>
      </c>
      <c r="B35" s="3">
        <f>+B34-45</f>
        <v>1850</v>
      </c>
      <c r="C35" s="3">
        <f t="shared" si="4"/>
        <v>1852</v>
      </c>
      <c r="D35" s="3">
        <v>0</v>
      </c>
      <c r="E35" s="3">
        <f t="shared" si="0"/>
        <v>-4500</v>
      </c>
      <c r="F35" s="3">
        <f t="shared" si="2"/>
        <v>17200</v>
      </c>
      <c r="G35" s="3"/>
    </row>
    <row r="36" spans="1:7" x14ac:dyDescent="0.25">
      <c r="A36" s="1">
        <f t="shared" si="3"/>
        <v>40982</v>
      </c>
      <c r="B36" s="3">
        <f>+B35-32</f>
        <v>1818</v>
      </c>
      <c r="C36" s="3">
        <f>+B36</f>
        <v>1818</v>
      </c>
      <c r="D36" s="3">
        <v>0</v>
      </c>
      <c r="E36" s="3">
        <f t="shared" si="0"/>
        <v>-3400</v>
      </c>
      <c r="F36" s="3">
        <f t="shared" si="2"/>
        <v>13800</v>
      </c>
      <c r="G36" s="3"/>
    </row>
    <row r="37" spans="1:7" x14ac:dyDescent="0.25">
      <c r="A37" s="1">
        <f t="shared" si="3"/>
        <v>40983</v>
      </c>
      <c r="B37" s="3">
        <f>+B36+49</f>
        <v>1867</v>
      </c>
      <c r="C37" s="3">
        <f>+B37</f>
        <v>1867</v>
      </c>
      <c r="D37" s="3">
        <f>(+B37-B8)*C4</f>
        <v>12700</v>
      </c>
      <c r="E37" s="3">
        <f>(+B37-B36)*C4</f>
        <v>4900</v>
      </c>
      <c r="F37" s="3">
        <f t="shared" si="2"/>
        <v>18700</v>
      </c>
      <c r="G37" s="3"/>
    </row>
    <row r="38" spans="1:7" x14ac:dyDescent="0.25">
      <c r="F38" s="4">
        <v>-6000</v>
      </c>
      <c r="G38" t="s">
        <v>18</v>
      </c>
    </row>
    <row r="39" spans="1:7" x14ac:dyDescent="0.25">
      <c r="A39" t="s">
        <v>15</v>
      </c>
      <c r="B39" s="3">
        <f>+B37-B8</f>
        <v>127</v>
      </c>
      <c r="D39" s="3">
        <f>+D37</f>
        <v>12700</v>
      </c>
      <c r="E39" s="3">
        <f>SUM(E8:E37)</f>
        <v>12700</v>
      </c>
      <c r="F39" s="4">
        <f>+F37+F38</f>
        <v>12700</v>
      </c>
    </row>
    <row r="40" spans="1:7" x14ac:dyDescent="0.25">
      <c r="A4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Business</dc:creator>
  <cp:lastModifiedBy>College of Business</cp:lastModifiedBy>
  <dcterms:created xsi:type="dcterms:W3CDTF">2012-02-17T21:56:46Z</dcterms:created>
  <dcterms:modified xsi:type="dcterms:W3CDTF">2013-02-16T22:47:01Z</dcterms:modified>
</cp:coreProperties>
</file>